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9315" activeTab="0"/>
  </bookViews>
  <sheets>
    <sheet name="Доходы" sheetId="1" r:id="rId1"/>
  </sheets>
  <definedNames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NAME_OUR">#REF!</definedName>
    <definedName name="lr_new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EPLACE_ZERO">#REF!</definedName>
    <definedName name="rgb1">#REF!</definedName>
    <definedName name="rgb10">#REF!</definedName>
    <definedName name="rgb11">#REF!</definedName>
    <definedName name="rgb12">#REF!</definedName>
    <definedName name="rgb13">#REF!</definedName>
    <definedName name="rgb14">#REF!</definedName>
    <definedName name="rgb15">#REF!</definedName>
    <definedName name="rgb16">#REF!</definedName>
    <definedName name="rgb17">#REF!</definedName>
    <definedName name="rgb18">#REF!</definedName>
    <definedName name="rgb19">#REF!</definedName>
    <definedName name="rgb2">#REF!</definedName>
    <definedName name="rgb20">#REF!</definedName>
    <definedName name="rgb21">#REF!</definedName>
    <definedName name="rgb22">#REF!</definedName>
    <definedName name="rgb23">#REF!</definedName>
    <definedName name="rgb24">#REF!</definedName>
    <definedName name="rgb25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_xlnm.Print_Titles" localSheetId="0">'Доходы'!$9:$9</definedName>
  </definedNames>
  <calcPr fullCalcOnLoad="1"/>
</workbook>
</file>

<file path=xl/sharedStrings.xml><?xml version="1.0" encoding="utf-8"?>
<sst xmlns="http://schemas.openxmlformats.org/spreadsheetml/2006/main" count="155" uniqueCount="147">
  <si>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</si>
  <si>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</si>
  <si>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</si>
  <si>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</si>
  <si>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</si>
  <si>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</si>
  <si>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 xml:space="preserve">  Обеспечение проведения выборов и референдумов</t>
  </si>
  <si>
    <t>000 0107 0000000 000 000</t>
  </si>
  <si>
    <t xml:space="preserve">  Обслуживание государственного и муниципального долга</t>
  </si>
  <si>
    <t>000 0111 0000000 000 000</t>
  </si>
  <si>
    <t xml:space="preserve">  Резервные фонды</t>
  </si>
  <si>
    <t>000 0112 0000000 000 000</t>
  </si>
  <si>
    <t xml:space="preserve">  Другие общегосударственные вопросы</t>
  </si>
  <si>
    <t xml:space="preserve">  Национальная безопасность и правоохранительная деятельность</t>
  </si>
  <si>
    <t>000 0300 0000000 000 000</t>
  </si>
  <si>
    <t xml:space="preserve">  Защита населения и территории от последствий чрезвычайных ситуаций природного и техногенного характера, гражданская оборона</t>
  </si>
  <si>
    <t>000 0309 0000000 000 000</t>
  </si>
  <si>
    <t xml:space="preserve">  Национальная экономика</t>
  </si>
  <si>
    <t>000 0400 0000000 000 000</t>
  </si>
  <si>
    <t xml:space="preserve">  Топливно-энергетический комплекс</t>
  </si>
  <si>
    <t>000 0402 0000000 000 000</t>
  </si>
  <si>
    <t xml:space="preserve">  Сельское хозяйство и рыболовство</t>
  </si>
  <si>
    <t>000 0405 0000000 000 000</t>
  </si>
  <si>
    <t xml:space="preserve">  Транспорт</t>
  </si>
  <si>
    <t>000 0408 0000000 000 000</t>
  </si>
  <si>
    <t xml:space="preserve">  Другие вопросы в области национальной экономики</t>
  </si>
  <si>
    <t>000 0412 0000000 000 000</t>
  </si>
  <si>
    <t xml:space="preserve">  Жилищно-коммунальное хозяйство</t>
  </si>
  <si>
    <t>000 0500 0000000 000 000</t>
  </si>
  <si>
    <t xml:space="preserve">  Жилищное хозяйство</t>
  </si>
  <si>
    <t>000 0501 0000000 000 000</t>
  </si>
  <si>
    <t xml:space="preserve">  Коммунальное хозяйство</t>
  </si>
  <si>
    <t>000 0502 0000000 000 000</t>
  </si>
  <si>
    <t xml:space="preserve">  Культура, кинематография, средства массовой информации</t>
  </si>
  <si>
    <t>000 0800 0000000 000 000</t>
  </si>
  <si>
    <t xml:space="preserve">  Культура</t>
  </si>
  <si>
    <t>000 0801 0000000 000 000</t>
  </si>
  <si>
    <t xml:space="preserve">  Социальная политика</t>
  </si>
  <si>
    <t>000 1000 0000000 000 000</t>
  </si>
  <si>
    <t xml:space="preserve">  Социальное обеспечение населения</t>
  </si>
  <si>
    <t>000 1003 0000000 000 000</t>
  </si>
  <si>
    <t xml:space="preserve">  Межбюджетные трансферты</t>
  </si>
  <si>
    <t>000 1100 0000000 000 000</t>
  </si>
  <si>
    <t xml:space="preserve"> Наименование показателя</t>
  </si>
  <si>
    <t xml:space="preserve">                                           3. Источники финансирования дефицита бюджетов</t>
  </si>
  <si>
    <t xml:space="preserve">                                                               1. Доходы бюджета</t>
  </si>
  <si>
    <t xml:space="preserve">                                                            2. Расходы бюджета</t>
  </si>
  <si>
    <t xml:space="preserve">Код дохода по бюджетной классификации </t>
  </si>
  <si>
    <t>Источники финансирования дефицита бюджета - всего</t>
  </si>
  <si>
    <t>000 90 00 00 00 00 0000 000</t>
  </si>
  <si>
    <t xml:space="preserve">  ИСТОЧНИКИ ВНУТРЕННЕГО ФИНАНСИРОВАНИЯ ДЕФИЦИТОВ БЮДЖЕТОВ</t>
  </si>
  <si>
    <t>000 01 00 00 00 00 0000 000</t>
  </si>
  <si>
    <t xml:space="preserve">  Кредиты кредитных организаций в валюте Российской Федерации</t>
  </si>
  <si>
    <t>000 01 02 00 00 00 0000 000</t>
  </si>
  <si>
    <t xml:space="preserve">  Получение кредитов от кредитных организаций в валюте Российской Федерации</t>
  </si>
  <si>
    <t>000 01 02 00 00 00 0000 700</t>
  </si>
  <si>
    <t xml:space="preserve">  Погашение кредитов, предоставленных кредитными организациями в валюте Российской Федерации</t>
  </si>
  <si>
    <t>000 01 02 00 00 00 0000 800</t>
  </si>
  <si>
    <t xml:space="preserve">  Бюджетные кредиты от других бюджетов бюджетной системы Российской Федерации</t>
  </si>
  <si>
    <t>000 01 03 00 00 00 0000 000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</si>
  <si>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</si>
  <si>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</si>
  <si>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 xml:space="preserve">  Изменение остатков средств на счетах по учету средств бюджета</t>
  </si>
  <si>
    <t>000 01 05 00 00 00 0000 000</t>
  </si>
  <si>
    <t xml:space="preserve">  Увеличение остатков средств бюджетов</t>
  </si>
  <si>
    <t>000 01 05 00 00 00 0000 500</t>
  </si>
  <si>
    <t xml:space="preserve">  Уменьшение остатков средств бюджетов</t>
  </si>
  <si>
    <t>000 01 05 00 00 00 0000 600</t>
  </si>
  <si>
    <t>Расходы бюджета - ИТОГО</t>
  </si>
  <si>
    <t xml:space="preserve">  НАЛОГИ НА СОВОКУПНЫЙ ДОХОД</t>
  </si>
  <si>
    <t>000 1050000000 0000 000</t>
  </si>
  <si>
    <t xml:space="preserve">  НАЛОГИ НА ИМУЩЕСТВО</t>
  </si>
  <si>
    <t>000 1060000000 0000 000</t>
  </si>
  <si>
    <t xml:space="preserve">  ГОСУДАРСТВЕННАЯ ПОШЛИНА</t>
  </si>
  <si>
    <t>000 1080000000 0000 000</t>
  </si>
  <si>
    <t xml:space="preserve">  ЗАДОЛЖЕННОСТЬ И ПЕРЕРАСЧЕТЫ ПО ОТМЕНЕННЫМ НАЛОГАМ, СБОРАМ И ИНЫМ ОБЯЗАТЕЛЬНЫМ ПЛАТЕЖАМ</t>
  </si>
  <si>
    <t>000 1090000000 0000 000</t>
  </si>
  <si>
    <t xml:space="preserve">  ДОХОДЫ ОТ ИСПОЛЬЗОВАНИЯ ИМУЩЕСТВА, НАХОДЯЩЕГОСЯ В ГОСУДАРСТВЕННОЙ И МУНИЦИПАЛЬНОЙ СОБСТВЕННОСТИ</t>
  </si>
  <si>
    <t>000 1110000000 0000 000</t>
  </si>
  <si>
    <t xml:space="preserve">  ПЛАТЕЖИ ПРИ ПОЛЬЗОВАНИИ ПРИРОДНЫМИ РЕСУРСАМИ</t>
  </si>
  <si>
    <t>000 1120000000 0000 000</t>
  </si>
  <si>
    <t xml:space="preserve">  ДОХОДЫ ОТ ОКАЗАНИЯ ПЛАТНЫХ УСЛУГ И КОМПЕНСАЦИИ ЗАТРАТ ГОСУДАРСТВА</t>
  </si>
  <si>
    <t>000 1130000000 0000 000</t>
  </si>
  <si>
    <t xml:space="preserve">  ДОХОДЫ ОТ ПРОДАЖИ МАТЕРИАЛЬНЫХ И НЕМАТЕРИАЛЬНЫХ АКТИВОВ</t>
  </si>
  <si>
    <t>000 1140000000 0000 000</t>
  </si>
  <si>
    <t xml:space="preserve">  ШТРАФЫ, САНКЦИИ, ВОЗМЕЩЕНИЕ УЩЕРБА</t>
  </si>
  <si>
    <t>000 1160000000 0000 000</t>
  </si>
  <si>
    <t xml:space="preserve">  ПРОЧИЕ НЕНАЛОГОВЫЕ ДОХОДЫ</t>
  </si>
  <si>
    <t>000 1170000000 0000 000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</si>
  <si>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</si>
  <si>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000 1180000000 0000 000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</si>
  <si>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</si>
  <si>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000 1190000000 0000 000</t>
  </si>
  <si>
    <t xml:space="preserve">  БЕЗВОЗМЕЗДНЫЕ ПОСТУПЛЕНИЯ</t>
  </si>
  <si>
    <t>000 2000000000 0000 000</t>
  </si>
  <si>
    <t xml:space="preserve">  Прочие безвозмездные поступления от других бюджетов бюджетной системы</t>
  </si>
  <si>
    <t>000 2020900000 0000 151</t>
  </si>
  <si>
    <t xml:space="preserve">  Дотации бюджетам субъектов Российской Федерации и муниципальных образований</t>
  </si>
  <si>
    <t>000 1101 0000000 000 000</t>
  </si>
  <si>
    <t xml:space="preserve">  Субсидии бюджетам субъектов Российской Федерации и муниципальных образований (межбюджетные субсидии)</t>
  </si>
  <si>
    <t>000 1102 0000000 000 000</t>
  </si>
  <si>
    <t xml:space="preserve">  Субвенции бюджетам субъектов Российской Федерации и муниципальных образований</t>
  </si>
  <si>
    <t>000 1103 0000000 000 000</t>
  </si>
  <si>
    <t xml:space="preserve">  Иные межбюджетные трансферты</t>
  </si>
  <si>
    <t>000 1104 0000000 000 000</t>
  </si>
  <si>
    <t xml:space="preserve">  Результат исполнения бюджета (дефицит "--", профицит "+")</t>
  </si>
  <si>
    <t>000 7900 0000000 000 000</t>
  </si>
  <si>
    <t>Доходы бюджета - Всего</t>
  </si>
  <si>
    <t>000 8500000000 0000 000</t>
  </si>
  <si>
    <t xml:space="preserve">  НАЛОГОВЫЕ И НЕНАЛОГОВЫЕ ДОХОДЫ</t>
  </si>
  <si>
    <t>000 1000000000 0000 000</t>
  </si>
  <si>
    <t xml:space="preserve">  НАЛОГИ НА ПРИБЫЛЬ, ДОХОДЫ</t>
  </si>
  <si>
    <t>000 1010000000 0000 000</t>
  </si>
  <si>
    <t>000 9600 0000000 000 000</t>
  </si>
  <si>
    <t xml:space="preserve">  Общегосударственные вопросы</t>
  </si>
  <si>
    <t>000 0100 0000000 000 000</t>
  </si>
  <si>
    <t xml:space="preserve">  Функционирование высшего должностного лица субъекта Российской Федерации и муниципального образования</t>
  </si>
  <si>
    <t>000 0102 0000000 000 000</t>
  </si>
  <si>
    <t>Отчет</t>
  </si>
  <si>
    <t>план</t>
  </si>
  <si>
    <t>исполнено</t>
  </si>
  <si>
    <t>% выполнения</t>
  </si>
  <si>
    <t>000 0113 0000000 000 000</t>
  </si>
  <si>
    <t>000 0200 0000000 000 000</t>
  </si>
  <si>
    <t>Национальная оборона</t>
  </si>
  <si>
    <t>Мобилизационная и вневойсковая подготовка</t>
  </si>
  <si>
    <t>000 0203 0000000 000 000</t>
  </si>
  <si>
    <t>Обеспечение пожарной безопасности</t>
  </si>
  <si>
    <t>000 0310 0000000 000 000</t>
  </si>
  <si>
    <t>000 0503 0000000 000 000</t>
  </si>
  <si>
    <t>Благоустройство</t>
  </si>
  <si>
    <t>Бюджет МО "Строевское"</t>
  </si>
  <si>
    <t>Дорожное хозяйство</t>
  </si>
  <si>
    <t>000 0409 0000000 000 000</t>
  </si>
  <si>
    <t>000 1001 0000000 000 000</t>
  </si>
  <si>
    <t>000 1004 0000000 000 000</t>
  </si>
  <si>
    <t>Прочие безвозмездные поступления в бюджеты поселений</t>
  </si>
  <si>
    <t>000 2070500000 0000 180</t>
  </si>
  <si>
    <t>ДОХОДЫ ОТ УПЛАТЫ АКЦИЗОВ НА НЕФТЕПРОДУКТЫ</t>
  </si>
  <si>
    <t>000 1030000000 0000 000</t>
  </si>
  <si>
    <t>000 2021000000 0000 151</t>
  </si>
  <si>
    <t>000 2022000000 0000 151</t>
  </si>
  <si>
    <t>000 2023000000 0000 151</t>
  </si>
  <si>
    <t>000 2024000000 0000 151</t>
  </si>
  <si>
    <t>Штатная численность - 3,5 единицы</t>
  </si>
  <si>
    <t xml:space="preserve">   об исполнении бюджета муниципального образования "Строевское"  за 9 месяцев  2017 года.   </t>
  </si>
  <si>
    <r>
      <t xml:space="preserve">приложение № 1 к решению сессии Совета депутатов № 60 от </t>
    </r>
    <r>
      <rPr>
        <sz val="9"/>
        <color indexed="8"/>
        <rFont val="Arial Cyr"/>
        <family val="0"/>
      </rPr>
      <t>01.11. 2017 года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</si>
</sst>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"/>
    <numFmt numFmtId="173" formatCode="0.0"/>
    <numFmt numFmtId="174" formatCode="#,##0.0"/>
  </numFmts>
  <fonts count="3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u val="single"/>
      <sz val="8"/>
      <name val="Arial Cyr"/>
      <family val="0"/>
    </font>
    <font>
      <sz val="9"/>
      <name val="Arial Cyr"/>
      <family val="0"/>
    </font>
    <font>
      <b/>
      <sz val="11"/>
      <name val="Times New Roman"/>
      <family val="1"/>
    </font>
    <font>
      <b/>
      <sz val="9"/>
      <name val="Arial Cyr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9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7" borderId="1" applyNumberFormat="0" applyAlignment="0" applyProtection="0"/>
    <xf numFmtId="0" fontId="18" fillId="15" borderId="2" applyNumberFormat="0" applyAlignment="0" applyProtection="0"/>
    <xf numFmtId="0" fontId="19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6" borderId="7" applyNumberFormat="0" applyAlignment="0" applyProtection="0"/>
    <xf numFmtId="0" fontId="2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27" fillId="17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6" borderId="0" applyNumberFormat="0" applyBorder="0" applyAlignment="0" applyProtection="0"/>
  </cellStyleXfs>
  <cellXfs count="66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vertical="top"/>
    </xf>
    <xf numFmtId="0" fontId="7" fillId="0" borderId="0" xfId="0" applyNumberFormat="1" applyFont="1" applyFill="1" applyBorder="1" applyAlignment="1">
      <alignment horizontal="left"/>
    </xf>
    <xf numFmtId="0" fontId="4" fillId="0" borderId="12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top" wrapText="1"/>
    </xf>
    <xf numFmtId="49" fontId="8" fillId="0" borderId="14" xfId="0" applyNumberFormat="1" applyFont="1" applyFill="1" applyBorder="1" applyAlignment="1">
      <alignment horizontal="center" shrinkToFit="1"/>
    </xf>
    <xf numFmtId="0" fontId="4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174" fontId="4" fillId="0" borderId="11" xfId="0" applyNumberFormat="1" applyFont="1" applyFill="1" applyBorder="1" applyAlignment="1">
      <alignment/>
    </xf>
    <xf numFmtId="0" fontId="0" fillId="0" borderId="0" xfId="0" applyAlignment="1">
      <alignment wrapText="1"/>
    </xf>
    <xf numFmtId="49" fontId="0" fillId="0" borderId="15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5" fillId="0" borderId="12" xfId="0" applyFont="1" applyFill="1" applyBorder="1" applyAlignment="1">
      <alignment horizontal="left" wrapText="1"/>
    </xf>
    <xf numFmtId="49" fontId="10" fillId="0" borderId="14" xfId="0" applyNumberFormat="1" applyFont="1" applyFill="1" applyBorder="1" applyAlignment="1">
      <alignment horizontal="center" shrinkToFit="1"/>
    </xf>
    <xf numFmtId="174" fontId="5" fillId="0" borderId="1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5" fillId="0" borderId="11" xfId="0" applyFont="1" applyBorder="1" applyAlignment="1">
      <alignment horizontal="left" wrapText="1"/>
    </xf>
    <xf numFmtId="49" fontId="10" fillId="0" borderId="15" xfId="0" applyNumberFormat="1" applyFont="1" applyFill="1" applyBorder="1" applyAlignment="1">
      <alignment horizontal="center" shrinkToFit="1"/>
    </xf>
    <xf numFmtId="0" fontId="5" fillId="0" borderId="16" xfId="0" applyFont="1" applyBorder="1" applyAlignment="1">
      <alignment horizontal="left" wrapText="1"/>
    </xf>
    <xf numFmtId="0" fontId="4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left" wrapText="1"/>
    </xf>
    <xf numFmtId="49" fontId="10" fillId="0" borderId="14" xfId="0" applyNumberFormat="1" applyFont="1" applyFill="1" applyBorder="1" applyAlignment="1">
      <alignment horizontal="center" shrinkToFit="1"/>
    </xf>
    <xf numFmtId="49" fontId="4" fillId="0" borderId="14" xfId="0" applyNumberFormat="1" applyFont="1" applyFill="1" applyBorder="1" applyAlignment="1">
      <alignment horizontal="center" shrinkToFit="1"/>
    </xf>
    <xf numFmtId="49" fontId="5" fillId="0" borderId="14" xfId="0" applyNumberFormat="1" applyFont="1" applyFill="1" applyBorder="1" applyAlignment="1">
      <alignment horizontal="center" shrinkToFit="1"/>
    </xf>
    <xf numFmtId="0" fontId="0" fillId="0" borderId="11" xfId="0" applyFill="1" applyBorder="1" applyAlignment="1">
      <alignment horizontal="center" vertical="top" wrapText="1"/>
    </xf>
    <xf numFmtId="2" fontId="4" fillId="0" borderId="0" xfId="0" applyNumberFormat="1" applyFont="1" applyFill="1" applyAlignment="1">
      <alignment/>
    </xf>
    <xf numFmtId="2" fontId="4" fillId="0" borderId="11" xfId="0" applyNumberFormat="1" applyFont="1" applyFill="1" applyBorder="1" applyAlignment="1">
      <alignment horizontal="center" vertical="top"/>
    </xf>
    <xf numFmtId="2" fontId="4" fillId="0" borderId="13" xfId="0" applyNumberFormat="1" applyFont="1" applyFill="1" applyBorder="1" applyAlignment="1">
      <alignment horizontal="center" vertical="top" wrapText="1"/>
    </xf>
    <xf numFmtId="2" fontId="5" fillId="0" borderId="11" xfId="0" applyNumberFormat="1" applyFont="1" applyFill="1" applyBorder="1" applyAlignment="1">
      <alignment/>
    </xf>
    <xf numFmtId="2" fontId="4" fillId="0" borderId="11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0" fontId="4" fillId="0" borderId="17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/>
    </xf>
    <xf numFmtId="49" fontId="0" fillId="0" borderId="14" xfId="0" applyNumberFormat="1" applyFill="1" applyBorder="1" applyAlignment="1">
      <alignment horizontal="center" shrinkToFit="1"/>
    </xf>
    <xf numFmtId="0" fontId="8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49" fontId="11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0" fontId="4" fillId="0" borderId="13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2" fillId="0" borderId="0" xfId="0" applyFont="1" applyFill="1" applyAlignment="1">
      <alignment horizontal="center" vertical="top" wrapText="1"/>
    </xf>
    <xf numFmtId="0" fontId="1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2:F90"/>
  <sheetViews>
    <sheetView showGridLines="0" showZeros="0" tabSelected="1" zoomScaleSheetLayoutView="40" zoomScalePageLayoutView="0" workbookViewId="0" topLeftCell="A23">
      <selection activeCell="F36" sqref="F36"/>
    </sheetView>
  </sheetViews>
  <sheetFormatPr defaultColWidth="9.00390625" defaultRowHeight="12.75"/>
  <cols>
    <col min="1" max="1" width="66.625" style="11" customWidth="1"/>
    <col min="2" max="2" width="22.00390625" style="11" customWidth="1"/>
    <col min="3" max="3" width="10.00390625" style="12" customWidth="1"/>
    <col min="4" max="4" width="10.625" style="48" customWidth="1"/>
    <col min="5" max="5" width="11.625" style="3" customWidth="1"/>
    <col min="6" max="16384" width="9.125" style="3" customWidth="1"/>
  </cols>
  <sheetData>
    <row r="2" spans="1:5" ht="47.25" customHeight="1">
      <c r="A2" s="2"/>
      <c r="B2" s="2"/>
      <c r="C2" s="2"/>
      <c r="D2" s="52" t="s">
        <v>146</v>
      </c>
      <c r="E2" s="53"/>
    </row>
    <row r="3" spans="1:6" ht="16.5" customHeight="1">
      <c r="A3" s="62" t="s">
        <v>118</v>
      </c>
      <c r="B3" s="63"/>
      <c r="C3" s="63"/>
      <c r="D3" s="63"/>
      <c r="E3" s="63"/>
      <c r="F3" s="27"/>
    </row>
    <row r="4" spans="1:6" ht="30" customHeight="1">
      <c r="A4" s="64" t="s">
        <v>145</v>
      </c>
      <c r="B4" s="65"/>
      <c r="C4" s="65"/>
      <c r="D4" s="65"/>
      <c r="E4" s="65"/>
      <c r="F4" s="25"/>
    </row>
    <row r="5" spans="1:4" ht="20.25" customHeight="1">
      <c r="A5" s="6" t="s">
        <v>45</v>
      </c>
      <c r="B5" s="4"/>
      <c r="C5" s="5"/>
      <c r="D5" s="41"/>
    </row>
    <row r="7" spans="1:5" s="15" customFormat="1" ht="18" customHeight="1">
      <c r="A7" s="58" t="s">
        <v>43</v>
      </c>
      <c r="B7" s="60" t="s">
        <v>47</v>
      </c>
      <c r="C7" s="26" t="s">
        <v>119</v>
      </c>
      <c r="D7" s="42" t="s">
        <v>120</v>
      </c>
      <c r="E7" s="40" t="s">
        <v>121</v>
      </c>
    </row>
    <row r="8" spans="1:5" s="15" customFormat="1" ht="57.75" customHeight="1">
      <c r="A8" s="59"/>
      <c r="B8" s="61"/>
      <c r="C8" s="20" t="s">
        <v>131</v>
      </c>
      <c r="D8" s="43" t="s">
        <v>131</v>
      </c>
      <c r="E8" s="20" t="s">
        <v>131</v>
      </c>
    </row>
    <row r="9" spans="1:5" ht="12" customHeight="1" thickBot="1">
      <c r="A9" s="14">
        <v>1</v>
      </c>
      <c r="B9" s="13">
        <v>2</v>
      </c>
      <c r="C9" s="22">
        <v>3</v>
      </c>
      <c r="D9" s="49">
        <v>4</v>
      </c>
      <c r="E9" s="35">
        <v>5</v>
      </c>
    </row>
    <row r="10" spans="1:5" s="31" customFormat="1" ht="12.75">
      <c r="A10" s="28" t="s">
        <v>107</v>
      </c>
      <c r="B10" s="29" t="s">
        <v>108</v>
      </c>
      <c r="C10" s="50">
        <f>C11+C26</f>
        <v>3211137</v>
      </c>
      <c r="D10" s="44">
        <f>D11+D26+D31</f>
        <v>1730657.99</v>
      </c>
      <c r="E10" s="30">
        <f aca="true" t="shared" si="0" ref="E10:E16">D10/C10*100</f>
        <v>53.895489043289025</v>
      </c>
    </row>
    <row r="11" spans="1:5" s="31" customFormat="1" ht="12.75">
      <c r="A11" s="28" t="s">
        <v>109</v>
      </c>
      <c r="B11" s="29" t="s">
        <v>110</v>
      </c>
      <c r="C11" s="50">
        <f>C12+C13+C14+C15+C16+C18+C21</f>
        <v>655679</v>
      </c>
      <c r="D11" s="50">
        <f>D12+D13+D14+D15+D16+D18+D21+D22+D23</f>
        <v>145831.01</v>
      </c>
      <c r="E11" s="30">
        <f t="shared" si="0"/>
        <v>22.241220170235742</v>
      </c>
    </row>
    <row r="12" spans="1:5" s="18" customFormat="1" ht="10.5" customHeight="1">
      <c r="A12" s="17" t="s">
        <v>111</v>
      </c>
      <c r="B12" s="21" t="s">
        <v>112</v>
      </c>
      <c r="C12" s="24">
        <v>101161</v>
      </c>
      <c r="D12" s="45">
        <v>85172.85</v>
      </c>
      <c r="E12" s="24">
        <f t="shared" si="0"/>
        <v>84.19534207846898</v>
      </c>
    </row>
    <row r="13" spans="1:5" s="18" customFormat="1" ht="12" customHeight="1">
      <c r="A13" s="17" t="s">
        <v>138</v>
      </c>
      <c r="B13" s="21" t="s">
        <v>139</v>
      </c>
      <c r="C13" s="24">
        <v>0</v>
      </c>
      <c r="D13" s="45">
        <v>0</v>
      </c>
      <c r="E13" s="24" t="e">
        <f t="shared" si="0"/>
        <v>#DIV/0!</v>
      </c>
    </row>
    <row r="14" spans="1:5" s="18" customFormat="1" ht="12" customHeight="1">
      <c r="A14" s="17" t="s">
        <v>69</v>
      </c>
      <c r="B14" s="21" t="s">
        <v>70</v>
      </c>
      <c r="C14" s="24"/>
      <c r="D14" s="45">
        <v>75</v>
      </c>
      <c r="E14" s="24" t="e">
        <f t="shared" si="0"/>
        <v>#DIV/0!</v>
      </c>
    </row>
    <row r="15" spans="1:5" s="18" customFormat="1" ht="12.75">
      <c r="A15" s="17" t="s">
        <v>71</v>
      </c>
      <c r="B15" s="21" t="s">
        <v>72</v>
      </c>
      <c r="C15" s="24">
        <v>547018</v>
      </c>
      <c r="D15" s="45">
        <v>48154.16</v>
      </c>
      <c r="E15" s="24">
        <f t="shared" si="0"/>
        <v>8.803030247633533</v>
      </c>
    </row>
    <row r="16" spans="1:5" s="18" customFormat="1" ht="12.75">
      <c r="A16" s="17" t="s">
        <v>73</v>
      </c>
      <c r="B16" s="21" t="s">
        <v>74</v>
      </c>
      <c r="C16" s="24">
        <v>7500</v>
      </c>
      <c r="D16" s="45">
        <v>12330</v>
      </c>
      <c r="E16" s="24">
        <f t="shared" si="0"/>
        <v>164.39999999999998</v>
      </c>
    </row>
    <row r="17" spans="1:5" s="18" customFormat="1" ht="0.75" customHeight="1">
      <c r="A17" s="17" t="s">
        <v>75</v>
      </c>
      <c r="B17" s="21" t="s">
        <v>76</v>
      </c>
      <c r="C17" s="24">
        <v>0</v>
      </c>
      <c r="D17" s="45"/>
      <c r="E17" s="24">
        <v>0</v>
      </c>
    </row>
    <row r="18" spans="1:5" s="18" customFormat="1" ht="22.5">
      <c r="A18" s="17" t="s">
        <v>77</v>
      </c>
      <c r="B18" s="21" t="s">
        <v>78</v>
      </c>
      <c r="C18" s="24">
        <v>0</v>
      </c>
      <c r="D18" s="45">
        <v>4346</v>
      </c>
      <c r="E18" s="24" t="e">
        <f>D18/C18*100</f>
        <v>#DIV/0!</v>
      </c>
    </row>
    <row r="19" spans="1:5" s="18" customFormat="1" ht="12.75" hidden="1">
      <c r="A19" s="17" t="s">
        <v>79</v>
      </c>
      <c r="B19" s="21" t="s">
        <v>80</v>
      </c>
      <c r="C19" s="24">
        <v>0</v>
      </c>
      <c r="D19" s="45">
        <v>0</v>
      </c>
      <c r="E19" s="24" t="e">
        <f>D19/C19*100</f>
        <v>#DIV/0!</v>
      </c>
    </row>
    <row r="20" spans="1:5" s="18" customFormat="1" ht="16.5" customHeight="1" hidden="1">
      <c r="A20" s="17" t="s">
        <v>81</v>
      </c>
      <c r="B20" s="21" t="s">
        <v>82</v>
      </c>
      <c r="C20" s="24"/>
      <c r="D20" s="45">
        <v>0</v>
      </c>
      <c r="E20" s="24"/>
    </row>
    <row r="21" spans="1:5" s="18" customFormat="1" ht="12.75">
      <c r="A21" s="17" t="s">
        <v>83</v>
      </c>
      <c r="B21" s="21" t="s">
        <v>84</v>
      </c>
      <c r="C21" s="24">
        <v>0</v>
      </c>
      <c r="D21" s="45">
        <v>0</v>
      </c>
      <c r="E21" s="24" t="e">
        <f>D21/C21*100</f>
        <v>#DIV/0!</v>
      </c>
    </row>
    <row r="22" spans="1:5" s="18" customFormat="1" ht="12" customHeight="1">
      <c r="A22" s="17" t="s">
        <v>85</v>
      </c>
      <c r="B22" s="21" t="s">
        <v>86</v>
      </c>
      <c r="C22" s="24">
        <v>0</v>
      </c>
      <c r="D22" s="45">
        <v>3</v>
      </c>
      <c r="E22" s="24" t="e">
        <f aca="true" t="shared" si="1" ref="E22:E32">D22/C22*100</f>
        <v>#DIV/0!</v>
      </c>
    </row>
    <row r="23" spans="1:5" s="18" customFormat="1" ht="12.75">
      <c r="A23" s="17" t="s">
        <v>87</v>
      </c>
      <c r="B23" s="21" t="s">
        <v>88</v>
      </c>
      <c r="C23" s="24">
        <v>0</v>
      </c>
      <c r="D23" s="45">
        <v>-4250</v>
      </c>
      <c r="E23" s="24"/>
    </row>
    <row r="24" spans="1:5" s="18" customFormat="1" ht="12" customHeight="1" hidden="1">
      <c r="A24" s="17" t="s">
        <v>89</v>
      </c>
      <c r="B24" s="21" t="s">
        <v>90</v>
      </c>
      <c r="C24" s="24">
        <v>0</v>
      </c>
      <c r="D24" s="45">
        <v>0</v>
      </c>
      <c r="E24" s="24" t="e">
        <f t="shared" si="1"/>
        <v>#DIV/0!</v>
      </c>
    </row>
    <row r="25" spans="1:5" s="18" customFormat="1" ht="13.5" customHeight="1" hidden="1">
      <c r="A25" s="17" t="s">
        <v>91</v>
      </c>
      <c r="B25" s="21" t="s">
        <v>92</v>
      </c>
      <c r="C25" s="24">
        <v>0</v>
      </c>
      <c r="D25" s="45">
        <v>0</v>
      </c>
      <c r="E25" s="24" t="e">
        <f t="shared" si="1"/>
        <v>#DIV/0!</v>
      </c>
    </row>
    <row r="26" spans="1:5" s="31" customFormat="1" ht="12.75">
      <c r="A26" s="28" t="s">
        <v>93</v>
      </c>
      <c r="B26" s="29" t="s">
        <v>94</v>
      </c>
      <c r="C26" s="30">
        <f>C27+C28+C29+C30+C31</f>
        <v>2555458</v>
      </c>
      <c r="D26" s="50">
        <f>D27+D28+D29+D30+D31</f>
        <v>1584826.98</v>
      </c>
      <c r="E26" s="30">
        <f t="shared" si="1"/>
        <v>62.01733622700901</v>
      </c>
    </row>
    <row r="27" spans="1:5" s="18" customFormat="1" ht="13.5" customHeight="1">
      <c r="A27" s="17" t="s">
        <v>97</v>
      </c>
      <c r="B27" s="51" t="s">
        <v>140</v>
      </c>
      <c r="C27" s="24">
        <v>1032523</v>
      </c>
      <c r="D27" s="45">
        <v>774523</v>
      </c>
      <c r="E27" s="24">
        <f t="shared" si="1"/>
        <v>75.01266315617183</v>
      </c>
    </row>
    <row r="28" spans="1:5" s="18" customFormat="1" ht="22.5">
      <c r="A28" s="17" t="s">
        <v>99</v>
      </c>
      <c r="B28" s="21" t="s">
        <v>141</v>
      </c>
      <c r="C28" s="24">
        <v>260731</v>
      </c>
      <c r="D28" s="45">
        <v>205531</v>
      </c>
      <c r="E28" s="24">
        <f t="shared" si="1"/>
        <v>78.82875454011989</v>
      </c>
    </row>
    <row r="29" spans="1:5" s="18" customFormat="1" ht="16.5" customHeight="1">
      <c r="A29" s="17" t="s">
        <v>101</v>
      </c>
      <c r="B29" s="21" t="s">
        <v>142</v>
      </c>
      <c r="C29" s="24">
        <v>142300</v>
      </c>
      <c r="D29" s="45">
        <v>106650</v>
      </c>
      <c r="E29" s="24">
        <f t="shared" si="1"/>
        <v>74.94729444834856</v>
      </c>
    </row>
    <row r="30" spans="1:5" s="18" customFormat="1" ht="12.75" customHeight="1">
      <c r="A30" s="17" t="s">
        <v>103</v>
      </c>
      <c r="B30" s="21" t="s">
        <v>143</v>
      </c>
      <c r="C30" s="24">
        <v>1119904</v>
      </c>
      <c r="D30" s="45">
        <v>498122.98</v>
      </c>
      <c r="E30" s="24">
        <f t="shared" si="1"/>
        <v>44.479078563876904</v>
      </c>
    </row>
    <row r="31" spans="1:5" s="18" customFormat="1" ht="12.75" customHeight="1">
      <c r="A31" s="17" t="s">
        <v>136</v>
      </c>
      <c r="B31" s="21" t="s">
        <v>137</v>
      </c>
      <c r="C31" s="24">
        <v>0</v>
      </c>
      <c r="D31" s="45">
        <v>0</v>
      </c>
      <c r="E31" s="24" t="e">
        <f t="shared" si="1"/>
        <v>#DIV/0!</v>
      </c>
    </row>
    <row r="32" spans="1:5" s="18" customFormat="1" ht="0.75" customHeight="1">
      <c r="A32" s="17" t="s">
        <v>95</v>
      </c>
      <c r="B32" s="21" t="s">
        <v>96</v>
      </c>
      <c r="C32" s="24">
        <v>0</v>
      </c>
      <c r="D32" s="45">
        <v>0</v>
      </c>
      <c r="E32" s="24" t="e">
        <f t="shared" si="1"/>
        <v>#DIV/0!</v>
      </c>
    </row>
    <row r="33" spans="1:5" s="19" customFormat="1" ht="15">
      <c r="A33" s="1" t="s">
        <v>46</v>
      </c>
      <c r="B33" s="1"/>
      <c r="C33" s="24">
        <v>0</v>
      </c>
      <c r="D33" s="45">
        <v>0</v>
      </c>
      <c r="E33" s="24"/>
    </row>
    <row r="34" spans="1:5" s="31" customFormat="1" ht="12.75">
      <c r="A34" s="32" t="s">
        <v>68</v>
      </c>
      <c r="B34" s="33" t="s">
        <v>113</v>
      </c>
      <c r="C34" s="44">
        <f>C35+C46+C49+C55+C59+C61+C63+C45+C68</f>
        <v>3243921</v>
      </c>
      <c r="D34" s="44">
        <f>D35+D44+D49+D55+D59+D68+D46</f>
        <v>1945318.8199999998</v>
      </c>
      <c r="E34" s="30">
        <f aca="true" t="shared" si="2" ref="E34:E41">D34/C34*100</f>
        <v>59.968131776328704</v>
      </c>
    </row>
    <row r="35" spans="1:5" s="31" customFormat="1" ht="12.75">
      <c r="A35" s="28" t="s">
        <v>114</v>
      </c>
      <c r="B35" s="29" t="s">
        <v>115</v>
      </c>
      <c r="C35" s="44">
        <f>C36+C37+C38+C39+C43</f>
        <v>1574710</v>
      </c>
      <c r="D35" s="44">
        <f>D36+D37+D38+D39+D40+D41+D42+D43</f>
        <v>1228083.45</v>
      </c>
      <c r="E35" s="30">
        <f t="shared" si="2"/>
        <v>77.98791205999834</v>
      </c>
    </row>
    <row r="36" spans="1:5" ht="22.5">
      <c r="A36" s="17" t="s">
        <v>116</v>
      </c>
      <c r="B36" s="21" t="s">
        <v>117</v>
      </c>
      <c r="C36" s="45">
        <v>565296</v>
      </c>
      <c r="D36" s="45">
        <v>438489.29</v>
      </c>
      <c r="E36" s="24">
        <f t="shared" si="2"/>
        <v>77.56808645382242</v>
      </c>
    </row>
    <row r="37" spans="1:5" ht="22.5">
      <c r="A37" s="17" t="s">
        <v>0</v>
      </c>
      <c r="B37" s="21" t="s">
        <v>1</v>
      </c>
      <c r="C37" s="45">
        <v>0</v>
      </c>
      <c r="D37" s="45">
        <v>0</v>
      </c>
      <c r="E37" s="24" t="e">
        <f t="shared" si="2"/>
        <v>#DIV/0!</v>
      </c>
    </row>
    <row r="38" spans="1:5" ht="32.25" customHeight="1">
      <c r="A38" s="17" t="s">
        <v>2</v>
      </c>
      <c r="B38" s="21" t="s">
        <v>3</v>
      </c>
      <c r="C38" s="45">
        <v>1006295</v>
      </c>
      <c r="D38" s="45">
        <v>788294.59</v>
      </c>
      <c r="E38" s="24">
        <f t="shared" si="2"/>
        <v>78.3363317913733</v>
      </c>
    </row>
    <row r="39" spans="1:5" ht="21" customHeight="1">
      <c r="A39" s="17" t="s">
        <v>4</v>
      </c>
      <c r="B39" s="21" t="s">
        <v>5</v>
      </c>
      <c r="C39" s="45">
        <v>3119</v>
      </c>
      <c r="D39" s="45">
        <v>1299.57</v>
      </c>
      <c r="E39" s="24">
        <f t="shared" si="2"/>
        <v>41.66623917922411</v>
      </c>
    </row>
    <row r="40" spans="1:5" ht="18" customHeight="1" hidden="1">
      <c r="A40" s="17" t="s">
        <v>6</v>
      </c>
      <c r="B40" s="21" t="s">
        <v>7</v>
      </c>
      <c r="C40" s="45"/>
      <c r="D40" s="45">
        <v>0</v>
      </c>
      <c r="E40" s="24">
        <v>0</v>
      </c>
    </row>
    <row r="41" spans="1:5" ht="12" customHeight="1" hidden="1">
      <c r="A41" s="17" t="s">
        <v>8</v>
      </c>
      <c r="B41" s="21" t="s">
        <v>9</v>
      </c>
      <c r="C41" s="45">
        <v>0</v>
      </c>
      <c r="D41" s="45">
        <v>0</v>
      </c>
      <c r="E41" s="24" t="e">
        <f t="shared" si="2"/>
        <v>#DIV/0!</v>
      </c>
    </row>
    <row r="42" spans="1:5" ht="14.25" customHeight="1" hidden="1">
      <c r="A42" s="17" t="s">
        <v>10</v>
      </c>
      <c r="B42" s="21" t="s">
        <v>11</v>
      </c>
      <c r="C42" s="45">
        <v>0</v>
      </c>
      <c r="D42" s="45"/>
      <c r="E42" s="24"/>
    </row>
    <row r="43" spans="1:5" ht="15.75" customHeight="1">
      <c r="A43" s="17" t="s">
        <v>12</v>
      </c>
      <c r="B43" s="21" t="s">
        <v>122</v>
      </c>
      <c r="C43" s="45">
        <v>0</v>
      </c>
      <c r="D43" s="45">
        <v>0</v>
      </c>
      <c r="E43" s="24" t="e">
        <f>(D43/C43)*100</f>
        <v>#DIV/0!</v>
      </c>
    </row>
    <row r="44" spans="1:5" ht="12.75">
      <c r="A44" s="36" t="s">
        <v>124</v>
      </c>
      <c r="B44" s="37" t="s">
        <v>123</v>
      </c>
      <c r="C44" s="44">
        <f>C45</f>
        <v>79800</v>
      </c>
      <c r="D44" s="44">
        <f>D45</f>
        <v>43180.22</v>
      </c>
      <c r="E44" s="30">
        <f>E45</f>
        <v>54.11055137844612</v>
      </c>
    </row>
    <row r="45" spans="1:5" ht="12.75">
      <c r="A45" s="17" t="s">
        <v>125</v>
      </c>
      <c r="B45" s="21" t="s">
        <v>126</v>
      </c>
      <c r="C45" s="45">
        <v>79800</v>
      </c>
      <c r="D45" s="44">
        <v>43180.22</v>
      </c>
      <c r="E45" s="30">
        <f>(D45/C45)*100</f>
        <v>54.11055137844612</v>
      </c>
    </row>
    <row r="46" spans="1:5" s="31" customFormat="1" ht="12.75">
      <c r="A46" s="28" t="s">
        <v>13</v>
      </c>
      <c r="B46" s="29" t="s">
        <v>14</v>
      </c>
      <c r="C46" s="44">
        <f>C47+C48</f>
        <v>10000</v>
      </c>
      <c r="D46" s="44">
        <f>D48</f>
        <v>4800</v>
      </c>
      <c r="E46" s="30">
        <f aca="true" t="shared" si="3" ref="E46:E52">D46/C46*100</f>
        <v>48</v>
      </c>
    </row>
    <row r="47" spans="1:5" ht="22.5">
      <c r="A47" s="17" t="s">
        <v>15</v>
      </c>
      <c r="B47" s="21" t="s">
        <v>16</v>
      </c>
      <c r="C47" s="45">
        <v>0</v>
      </c>
      <c r="D47" s="45">
        <v>0</v>
      </c>
      <c r="E47" s="24" t="e">
        <f>D47/C47*100</f>
        <v>#DIV/0!</v>
      </c>
    </row>
    <row r="48" spans="1:5" ht="12.75">
      <c r="A48" s="17" t="s">
        <v>127</v>
      </c>
      <c r="B48" s="21" t="s">
        <v>128</v>
      </c>
      <c r="C48" s="45">
        <v>10000</v>
      </c>
      <c r="D48" s="45">
        <v>4800</v>
      </c>
      <c r="E48" s="24">
        <f>D48/C48*100</f>
        <v>48</v>
      </c>
    </row>
    <row r="49" spans="1:5" s="31" customFormat="1" ht="12.75">
      <c r="A49" s="28" t="s">
        <v>17</v>
      </c>
      <c r="B49" s="29" t="s">
        <v>18</v>
      </c>
      <c r="C49" s="44">
        <f>+C53+C54</f>
        <v>1152646</v>
      </c>
      <c r="D49" s="44">
        <f>D50+D51+D52+D53+D54</f>
        <v>372326.42</v>
      </c>
      <c r="E49" s="30">
        <f t="shared" si="3"/>
        <v>32.30188800377566</v>
      </c>
    </row>
    <row r="50" spans="1:5" ht="12.75" hidden="1">
      <c r="A50" s="17" t="s">
        <v>19</v>
      </c>
      <c r="B50" s="21" t="s">
        <v>20</v>
      </c>
      <c r="C50" s="45"/>
      <c r="D50" s="45">
        <v>0</v>
      </c>
      <c r="E50" s="24" t="e">
        <f t="shared" si="3"/>
        <v>#DIV/0!</v>
      </c>
    </row>
    <row r="51" spans="1:5" ht="12.75" hidden="1">
      <c r="A51" s="17" t="s">
        <v>21</v>
      </c>
      <c r="B51" s="21" t="s">
        <v>22</v>
      </c>
      <c r="C51" s="45"/>
      <c r="D51" s="45">
        <v>0</v>
      </c>
      <c r="E51" s="24" t="e">
        <f t="shared" si="3"/>
        <v>#DIV/0!</v>
      </c>
    </row>
    <row r="52" spans="1:5" ht="12.75" hidden="1">
      <c r="A52" s="17" t="s">
        <v>23</v>
      </c>
      <c r="B52" s="21" t="s">
        <v>24</v>
      </c>
      <c r="C52" s="45"/>
      <c r="D52" s="45">
        <v>0</v>
      </c>
      <c r="E52" s="24" t="e">
        <f t="shared" si="3"/>
        <v>#DIV/0!</v>
      </c>
    </row>
    <row r="53" spans="1:5" ht="12.75">
      <c r="A53" s="17" t="s">
        <v>132</v>
      </c>
      <c r="B53" s="21" t="s">
        <v>133</v>
      </c>
      <c r="C53" s="45">
        <v>1107904</v>
      </c>
      <c r="D53" s="45">
        <v>361576.42</v>
      </c>
      <c r="E53" s="24">
        <f>D53/C53*100</f>
        <v>32.63607857720525</v>
      </c>
    </row>
    <row r="54" spans="1:5" ht="12.75">
      <c r="A54" s="17" t="s">
        <v>25</v>
      </c>
      <c r="B54" s="21" t="s">
        <v>26</v>
      </c>
      <c r="C54" s="45">
        <v>44742</v>
      </c>
      <c r="D54" s="45">
        <v>10750</v>
      </c>
      <c r="E54" s="24">
        <f aca="true" t="shared" si="4" ref="E54:E72">D54/C54*100</f>
        <v>24.026641634258638</v>
      </c>
    </row>
    <row r="55" spans="1:5" s="31" customFormat="1" ht="12" customHeight="1">
      <c r="A55" s="28" t="s">
        <v>27</v>
      </c>
      <c r="B55" s="29" t="s">
        <v>28</v>
      </c>
      <c r="C55" s="44">
        <f>C57+C58</f>
        <v>426765</v>
      </c>
      <c r="D55" s="44">
        <f>D56+D57+D58</f>
        <v>296928.73</v>
      </c>
      <c r="E55" s="30">
        <f t="shared" si="4"/>
        <v>69.57663585345564</v>
      </c>
    </row>
    <row r="56" spans="1:5" ht="12.75" hidden="1">
      <c r="A56" s="17" t="s">
        <v>29</v>
      </c>
      <c r="B56" s="21" t="s">
        <v>30</v>
      </c>
      <c r="C56" s="45">
        <v>0</v>
      </c>
      <c r="D56" s="45">
        <v>0</v>
      </c>
      <c r="E56" s="24" t="e">
        <f t="shared" si="4"/>
        <v>#DIV/0!</v>
      </c>
    </row>
    <row r="57" spans="1:5" ht="14.25" customHeight="1">
      <c r="A57" s="17" t="s">
        <v>31</v>
      </c>
      <c r="B57" s="21" t="s">
        <v>32</v>
      </c>
      <c r="C57" s="45">
        <v>65137.55</v>
      </c>
      <c r="D57" s="45">
        <v>65137.55</v>
      </c>
      <c r="E57" s="24">
        <f t="shared" si="4"/>
        <v>100</v>
      </c>
    </row>
    <row r="58" spans="1:5" ht="12.75">
      <c r="A58" s="17" t="s">
        <v>130</v>
      </c>
      <c r="B58" s="21" t="s">
        <v>129</v>
      </c>
      <c r="C58" s="45">
        <v>361627.45</v>
      </c>
      <c r="D58" s="45">
        <v>231791.18</v>
      </c>
      <c r="E58" s="24">
        <f t="shared" si="4"/>
        <v>64.0966773954798</v>
      </c>
    </row>
    <row r="59" spans="1:5" s="31" customFormat="1" ht="12.75">
      <c r="A59" s="28" t="s">
        <v>33</v>
      </c>
      <c r="B59" s="29" t="s">
        <v>34</v>
      </c>
      <c r="C59" s="44">
        <f>C60</f>
        <v>0</v>
      </c>
      <c r="D59" s="44">
        <f>D60</f>
        <v>0</v>
      </c>
      <c r="E59" s="30" t="e">
        <f t="shared" si="4"/>
        <v>#DIV/0!</v>
      </c>
    </row>
    <row r="60" spans="1:5" ht="13.5" customHeight="1">
      <c r="A60" s="17" t="s">
        <v>35</v>
      </c>
      <c r="B60" s="21" t="s">
        <v>36</v>
      </c>
      <c r="C60" s="45">
        <v>0</v>
      </c>
      <c r="D60" s="45">
        <v>0</v>
      </c>
      <c r="E60" s="24" t="e">
        <f t="shared" si="4"/>
        <v>#DIV/0!</v>
      </c>
    </row>
    <row r="61" spans="1:5" s="31" customFormat="1" ht="0.75" customHeight="1">
      <c r="A61" s="28" t="s">
        <v>37</v>
      </c>
      <c r="B61" s="29" t="s">
        <v>38</v>
      </c>
      <c r="C61" s="30">
        <f>C62</f>
        <v>0</v>
      </c>
      <c r="D61" s="44">
        <f>D62</f>
        <v>0</v>
      </c>
      <c r="E61" s="30"/>
    </row>
    <row r="62" spans="1:5" ht="11.25" customHeight="1" hidden="1">
      <c r="A62" s="17" t="s">
        <v>39</v>
      </c>
      <c r="B62" s="21" t="s">
        <v>40</v>
      </c>
      <c r="C62" s="24"/>
      <c r="D62" s="45">
        <v>0</v>
      </c>
      <c r="E62" s="24"/>
    </row>
    <row r="63" spans="1:5" s="31" customFormat="1" ht="11.25" customHeight="1" hidden="1">
      <c r="A63" s="28" t="s">
        <v>41</v>
      </c>
      <c r="B63" s="29" t="s">
        <v>42</v>
      </c>
      <c r="C63" s="30">
        <f>C64+C65+C66+C67</f>
        <v>0</v>
      </c>
      <c r="D63" s="44">
        <f>D64+D65+D66+D67</f>
        <v>0</v>
      </c>
      <c r="E63" s="30" t="e">
        <f t="shared" si="4"/>
        <v>#DIV/0!</v>
      </c>
    </row>
    <row r="64" spans="1:5" ht="11.25" customHeight="1" hidden="1">
      <c r="A64" s="17" t="s">
        <v>97</v>
      </c>
      <c r="B64" s="21" t="s">
        <v>98</v>
      </c>
      <c r="C64" s="24"/>
      <c r="D64" s="45"/>
      <c r="E64" s="24"/>
    </row>
    <row r="65" spans="1:5" ht="11.25" customHeight="1" hidden="1">
      <c r="A65" s="17" t="s">
        <v>99</v>
      </c>
      <c r="B65" s="21" t="s">
        <v>100</v>
      </c>
      <c r="C65" s="24"/>
      <c r="D65" s="45"/>
      <c r="E65" s="24"/>
    </row>
    <row r="66" spans="1:5" ht="11.25" customHeight="1" hidden="1">
      <c r="A66" s="17" t="s">
        <v>101</v>
      </c>
      <c r="B66" s="21" t="s">
        <v>102</v>
      </c>
      <c r="C66" s="24"/>
      <c r="D66" s="45"/>
      <c r="E66" s="24"/>
    </row>
    <row r="67" spans="1:5" ht="11.25" customHeight="1" hidden="1">
      <c r="A67" s="17" t="s">
        <v>103</v>
      </c>
      <c r="B67" s="21" t="s">
        <v>104</v>
      </c>
      <c r="C67" s="24"/>
      <c r="D67" s="45"/>
      <c r="E67" s="24"/>
    </row>
    <row r="68" spans="1:5" ht="12" customHeight="1">
      <c r="A68" s="28" t="s">
        <v>37</v>
      </c>
      <c r="B68" s="39" t="s">
        <v>38</v>
      </c>
      <c r="C68" s="24">
        <v>0</v>
      </c>
      <c r="D68" s="45">
        <v>0</v>
      </c>
      <c r="E68" s="24" t="e">
        <f>D68/C68*100</f>
        <v>#DIV/0!</v>
      </c>
    </row>
    <row r="69" spans="1:5" ht="12.75">
      <c r="A69" s="17"/>
      <c r="B69" s="38" t="s">
        <v>134</v>
      </c>
      <c r="C69" s="24">
        <v>0</v>
      </c>
      <c r="D69" s="45">
        <v>0</v>
      </c>
      <c r="E69" s="24" t="e">
        <f>D69/C69*100</f>
        <v>#DIV/0!</v>
      </c>
    </row>
    <row r="70" spans="1:5" ht="12.75">
      <c r="A70" s="17"/>
      <c r="B70" s="38" t="s">
        <v>135</v>
      </c>
      <c r="C70" s="24">
        <v>0</v>
      </c>
      <c r="D70" s="45"/>
      <c r="E70" s="24" t="e">
        <f>D70/C70*100</f>
        <v>#DIV/0!</v>
      </c>
    </row>
    <row r="71" spans="1:5" ht="12.75">
      <c r="A71" s="17"/>
      <c r="B71" s="38"/>
      <c r="C71" s="24"/>
      <c r="D71" s="45"/>
      <c r="E71" s="24"/>
    </row>
    <row r="72" spans="1:5" s="31" customFormat="1" ht="12.75">
      <c r="A72" s="28" t="s">
        <v>105</v>
      </c>
      <c r="B72" s="29" t="s">
        <v>106</v>
      </c>
      <c r="C72" s="30">
        <f>C10-C34</f>
        <v>-32784</v>
      </c>
      <c r="D72" s="44">
        <f>D10-D34</f>
        <v>-214660.82999999984</v>
      </c>
      <c r="E72" s="30">
        <f t="shared" si="4"/>
        <v>654.7731515373348</v>
      </c>
    </row>
    <row r="73" spans="1:5" ht="15">
      <c r="A73" s="23" t="s">
        <v>44</v>
      </c>
      <c r="B73" s="7"/>
      <c r="C73" s="24">
        <v>0</v>
      </c>
      <c r="D73" s="45">
        <v>0</v>
      </c>
      <c r="E73" s="24"/>
    </row>
    <row r="74" spans="1:5" s="31" customFormat="1" ht="12.75">
      <c r="A74" s="34" t="s">
        <v>48</v>
      </c>
      <c r="B74" s="29" t="s">
        <v>49</v>
      </c>
      <c r="C74" s="30">
        <f>C75+C81</f>
        <v>32784</v>
      </c>
      <c r="D74" s="44">
        <f>D75+D81</f>
        <v>214660.82999999984</v>
      </c>
      <c r="E74" s="30">
        <f aca="true" t="shared" si="5" ref="E74:E83">D74/C74*100</f>
        <v>654.7731515373348</v>
      </c>
    </row>
    <row r="75" spans="1:5" s="31" customFormat="1" ht="12.75" hidden="1">
      <c r="A75" s="28" t="s">
        <v>50</v>
      </c>
      <c r="B75" s="29" t="s">
        <v>51</v>
      </c>
      <c r="C75" s="30"/>
      <c r="D75" s="44"/>
      <c r="E75" s="30"/>
    </row>
    <row r="76" spans="1:5" ht="12.75" hidden="1">
      <c r="A76" s="17" t="s">
        <v>52</v>
      </c>
      <c r="B76" s="21" t="s">
        <v>53</v>
      </c>
      <c r="C76" s="24">
        <v>0</v>
      </c>
      <c r="D76" s="45">
        <v>0</v>
      </c>
      <c r="E76" s="24" t="e">
        <f t="shared" si="5"/>
        <v>#DIV/0!</v>
      </c>
    </row>
    <row r="77" spans="1:5" ht="12.75" hidden="1">
      <c r="A77" s="17" t="s">
        <v>54</v>
      </c>
      <c r="B77" s="21" t="s">
        <v>55</v>
      </c>
      <c r="C77" s="24">
        <v>0</v>
      </c>
      <c r="D77" s="45">
        <v>0</v>
      </c>
      <c r="E77" s="24" t="e">
        <f t="shared" si="5"/>
        <v>#DIV/0!</v>
      </c>
    </row>
    <row r="78" spans="1:5" ht="22.5" hidden="1">
      <c r="A78" s="17" t="s">
        <v>56</v>
      </c>
      <c r="B78" s="21" t="s">
        <v>57</v>
      </c>
      <c r="C78" s="24">
        <v>0</v>
      </c>
      <c r="D78" s="45">
        <v>0</v>
      </c>
      <c r="E78" s="24" t="e">
        <f t="shared" si="5"/>
        <v>#DIV/0!</v>
      </c>
    </row>
    <row r="79" spans="1:5" ht="17.25" customHeight="1" hidden="1">
      <c r="A79" s="17" t="s">
        <v>58</v>
      </c>
      <c r="B79" s="21" t="s">
        <v>59</v>
      </c>
      <c r="C79" s="24">
        <v>0</v>
      </c>
      <c r="D79" s="45">
        <v>0</v>
      </c>
      <c r="E79" s="24" t="e">
        <f t="shared" si="5"/>
        <v>#DIV/0!</v>
      </c>
    </row>
    <row r="80" spans="1:5" ht="22.5" hidden="1">
      <c r="A80" s="17" t="s">
        <v>60</v>
      </c>
      <c r="B80" s="21" t="s">
        <v>61</v>
      </c>
      <c r="C80" s="24">
        <v>0</v>
      </c>
      <c r="D80" s="45">
        <v>0</v>
      </c>
      <c r="E80" s="24" t="e">
        <f t="shared" si="5"/>
        <v>#DIV/0!</v>
      </c>
    </row>
    <row r="81" spans="1:5" s="31" customFormat="1" ht="12.75">
      <c r="A81" s="28" t="s">
        <v>62</v>
      </c>
      <c r="B81" s="29" t="s">
        <v>63</v>
      </c>
      <c r="C81" s="30">
        <f>C83+C82</f>
        <v>32784</v>
      </c>
      <c r="D81" s="44">
        <f>D83+D82</f>
        <v>214660.82999999984</v>
      </c>
      <c r="E81" s="30">
        <f t="shared" si="5"/>
        <v>654.7731515373348</v>
      </c>
    </row>
    <row r="82" spans="1:5" ht="12.75">
      <c r="A82" s="17" t="s">
        <v>64</v>
      </c>
      <c r="B82" s="21" t="s">
        <v>65</v>
      </c>
      <c r="C82" s="24">
        <f>-C10</f>
        <v>-3211137</v>
      </c>
      <c r="D82" s="45">
        <f>-D10</f>
        <v>-1730657.99</v>
      </c>
      <c r="E82" s="24">
        <f t="shared" si="5"/>
        <v>53.895489043289025</v>
      </c>
    </row>
    <row r="83" spans="1:5" ht="12.75">
      <c r="A83" s="17" t="s">
        <v>66</v>
      </c>
      <c r="B83" s="21" t="s">
        <v>67</v>
      </c>
      <c r="C83" s="24">
        <f>C34</f>
        <v>3243921</v>
      </c>
      <c r="D83" s="45">
        <f>D34</f>
        <v>1945318.8199999998</v>
      </c>
      <c r="E83" s="24">
        <f t="shared" si="5"/>
        <v>59.968131776328704</v>
      </c>
    </row>
    <row r="84" spans="1:5" ht="12.75">
      <c r="A84" s="54" t="s">
        <v>144</v>
      </c>
      <c r="B84" s="55"/>
      <c r="C84" s="55"/>
      <c r="D84" s="55"/>
      <c r="E84" s="55"/>
    </row>
    <row r="85" spans="1:5" ht="12.75">
      <c r="A85" s="55"/>
      <c r="B85" s="55"/>
      <c r="C85" s="55"/>
      <c r="D85" s="55"/>
      <c r="E85" s="55"/>
    </row>
    <row r="86" spans="1:5" ht="12.75">
      <c r="A86" s="55"/>
      <c r="B86" s="55"/>
      <c r="C86" s="55"/>
      <c r="D86" s="55"/>
      <c r="E86" s="55"/>
    </row>
    <row r="87" spans="1:5" ht="12.75">
      <c r="A87" s="56"/>
      <c r="B87" s="57"/>
      <c r="C87" s="57"/>
      <c r="D87" s="57"/>
      <c r="E87" s="57"/>
    </row>
    <row r="88" spans="1:4" ht="12.75">
      <c r="A88" s="4"/>
      <c r="B88" s="16"/>
      <c r="C88" s="9"/>
      <c r="D88" s="46"/>
    </row>
    <row r="89" spans="1:4" ht="12.75">
      <c r="A89" s="4"/>
      <c r="B89" s="5"/>
      <c r="C89" s="9"/>
      <c r="D89" s="46"/>
    </row>
    <row r="90" spans="1:4" ht="12.75">
      <c r="A90" s="4"/>
      <c r="B90" s="10"/>
      <c r="C90" s="8"/>
      <c r="D90" s="47"/>
    </row>
  </sheetData>
  <sheetProtection/>
  <mergeCells count="7">
    <mergeCell ref="D2:E2"/>
    <mergeCell ref="A84:E86"/>
    <mergeCell ref="A87:E87"/>
    <mergeCell ref="A7:A8"/>
    <mergeCell ref="B7:B8"/>
    <mergeCell ref="A3:E3"/>
    <mergeCell ref="A4:E4"/>
  </mergeCells>
  <printOptions/>
  <pageMargins left="0.3937007874015748" right="0.1968503937007874" top="0.25" bottom="0.2" header="0" footer="0"/>
  <pageSetup fitToHeight="0" horizontalDpi="600" verticalDpi="600" orientation="portrait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Климченко М.В.</dc:creator>
  <cp:keywords/>
  <dc:description/>
  <cp:lastModifiedBy>Секретарь</cp:lastModifiedBy>
  <cp:lastPrinted>2017-11-13T13:40:09Z</cp:lastPrinted>
  <dcterms:created xsi:type="dcterms:W3CDTF">1999-06-18T11:49:53Z</dcterms:created>
  <dcterms:modified xsi:type="dcterms:W3CDTF">2017-11-13T13:40:12Z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